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Plan1" sheetId="1" r:id="rId1"/>
  </sheets>
  <definedNames>
    <definedName name="_xlnm.Print_Area" localSheetId="0">'Plan1'!$B$1:$H$37</definedName>
  </definedNames>
  <calcPr fullCalcOnLoad="1"/>
</workbook>
</file>

<file path=xl/sharedStrings.xml><?xml version="1.0" encoding="utf-8"?>
<sst xmlns="http://schemas.openxmlformats.org/spreadsheetml/2006/main" count="55" uniqueCount="54">
  <si>
    <t>PRAZOS LEGAIS</t>
  </si>
  <si>
    <t>DATA EXATA</t>
  </si>
  <si>
    <t>DIAS ANTES POSSE</t>
  </si>
  <si>
    <t>EDITAL DE CONVOCAÇÃO PARA ELEIÇÃO</t>
  </si>
  <si>
    <t>60 DIAS ANTES DA POSSE (DRT - ACORDO)</t>
  </si>
  <si>
    <t>FORMAÇÃO DA COMISSÃO ELEITORAL</t>
  </si>
  <si>
    <t>55 DIAS ANTES DO TÉRMINO DO MANDATO</t>
  </si>
  <si>
    <t>ENVIAR CÓPIA DO EDITAL DE CONVOCAÇÃO AO SINDICATO</t>
  </si>
  <si>
    <t>INÍCIO INSCRIÇÕES CANDIDATOS</t>
  </si>
  <si>
    <t>PUBLICAÇÃO EDITAL DE INSCRIÇÃO DE CANDIDATOS</t>
  </si>
  <si>
    <t>45 DIAS ANTES DO TÉRMINO DO MANDATO</t>
  </si>
  <si>
    <t>TÉRMINO INSCRIÇÕES CANDIDATOS</t>
  </si>
  <si>
    <t>RETIRADA DO EDITAL DE INSCRIÇÕES</t>
  </si>
  <si>
    <t>RETIRADA DO EDITAL DE CONVOCAÇÃO</t>
  </si>
  <si>
    <t>NO DIA DA ELEIÇÃO (DRT - ACORDO)</t>
  </si>
  <si>
    <t>REALIZAÇÃO DA ELEIÇÃO (VOTAÇÃO)</t>
  </si>
  <si>
    <t>30 DIAS ANTES DO TÉRMINO DO MANDATO ANTERIOR</t>
  </si>
  <si>
    <t>REALIZAÇÃO DA APURAÇÃO</t>
  </si>
  <si>
    <t>MESMO DIA DA ELEIÇÃO</t>
  </si>
  <si>
    <t>RESULTADO DA ELEIÇÃO - ATA DA ELEIÇÃO</t>
  </si>
  <si>
    <t>1 DIA APÓS A APURAÇÃO</t>
  </si>
  <si>
    <t>CURSO PARA CIPEIROS (DATA MÍNIMA)</t>
  </si>
  <si>
    <t>DEPOIS DA ELEIÇÃO</t>
  </si>
  <si>
    <t>COMUNICAR AO SINDICATO DO RESULTADO E DATA POSSE</t>
  </si>
  <si>
    <t>15 DIAS APÓS A ELEIÇÃO (ACORDO)</t>
  </si>
  <si>
    <t>CURSO PARA CIPEIROS (DATA MÁXIMA)</t>
  </si>
  <si>
    <t>ANTES DA POSSE</t>
  </si>
  <si>
    <t>TÉRMINO DO MANDATO ANTERIOR</t>
  </si>
  <si>
    <t>1 ANO DEPOIS DA POSSE MANDATO ANTERIOR</t>
  </si>
  <si>
    <t>REALIZAÇÃO DA POSSE - ATA DE POSSE NOVOS MEMBROS</t>
  </si>
  <si>
    <t>1º DIA DEPOIS DO MANADATO ANTERIOR</t>
  </si>
  <si>
    <t>ORGANIZAÇÃO DO CALENDÁRIO REUNIÕES MENSAIS</t>
  </si>
  <si>
    <t>NA REUNIÃO DA POSSE</t>
  </si>
  <si>
    <t xml:space="preserve"> *** DATA CORRIGIDA</t>
  </si>
  <si>
    <t>15 DIAS APÓS A CONVOCAÇÃO DA ELEIÇÃO</t>
  </si>
  <si>
    <t>10 DIAS ANTES DA ELEIÇÃO (ACORDO)</t>
  </si>
  <si>
    <t>DIVULGAÇÃO DOS INSCRITOS</t>
  </si>
  <si>
    <t>20 DIAS ANTES DA ELEIÇÃO (MINIMO)</t>
  </si>
  <si>
    <t>DIA SEGUINTE AO ENCERRAMENTO DAS INSCRIÇÕES</t>
  </si>
  <si>
    <t>DIA SEGUINTE A RETIRA DO EDITAL DAS INSCRIÇÕES</t>
  </si>
  <si>
    <t xml:space="preserve">5.14 A documentação referente ao processo eleitoral da CIPA, incluindo as atas de eleição e de posse e o </t>
  </si>
  <si>
    <t xml:space="preserve">calendário anual das reuniões ordinárias, deve ficar no estabelecimento à disposição da fiscalização do </t>
  </si>
  <si>
    <t xml:space="preserve">Ministério do Trabalho e Emprego. (Alterado pela Portaria SIT n.º 247, de 12 de julho de 2011) </t>
  </si>
  <si>
    <t xml:space="preserve"> </t>
  </si>
  <si>
    <t xml:space="preserve">5.14.1 A documentação indicada no item 5.14 deve ser encaminhada ao Sindicato dos Trabalhadores da </t>
  </si>
  <si>
    <t xml:space="preserve">categoria, quando solicitada. (Inserido pela Portaria SIT n.º 247, de 12 de julho de 2011) </t>
  </si>
  <si>
    <t xml:space="preserve">5.14.2 O empregador deve fornecer cópias das atas de eleição e posse aos membros titulares e suplentes da </t>
  </si>
  <si>
    <t xml:space="preserve">CIPA, mediante recibo. (Inserido pela Portaria SIT n.º 247, de 12 de julho de 2011) </t>
  </si>
  <si>
    <t>Obs.: Não é necessário protocolizar a Ata de posse da CIPA na DRT. Deve-se entregar a cada membro uma cópia da Ata (guardar o recibo dessa entrega).</t>
  </si>
  <si>
    <t xml:space="preserve"> CALENDÁRIO PROCESSO ELEITORAL CIPA</t>
  </si>
  <si>
    <r>
      <t xml:space="preserve">DATA DA POSSE DA </t>
    </r>
    <r>
      <rPr>
        <b/>
        <u val="single"/>
        <sz val="9"/>
        <color indexed="10"/>
        <rFont val="Bodoni MT Black"/>
        <family val="1"/>
      </rPr>
      <t>ATUAL</t>
    </r>
    <r>
      <rPr>
        <b/>
        <sz val="9"/>
        <rFont val="Bodoni MT Black"/>
        <family val="1"/>
      </rPr>
      <t xml:space="preserve"> GESTÃO DA CIPA</t>
    </r>
  </si>
  <si>
    <t>NR 5</t>
  </si>
  <si>
    <t xml:space="preserve">Atualizado conforme Portaria SIT n.º 247, de 12 de julho de 2011 </t>
  </si>
  <si>
    <t>Colaboração de TST Marcos Thompson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</si>
</sst>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dd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</numFmts>
  <fonts count="49"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0"/>
      <name val="Arial"/>
      <family val="2"/>
    </font>
    <font>
      <b/>
      <sz val="26"/>
      <name val="Broadway"/>
      <family val="5"/>
    </font>
    <font>
      <b/>
      <sz val="9"/>
      <name val="Bodoni MT Black"/>
      <family val="1"/>
    </font>
    <font>
      <b/>
      <u val="single"/>
      <sz val="9"/>
      <color indexed="10"/>
      <name val="Bodoni MT Black"/>
      <family val="1"/>
    </font>
    <font>
      <b/>
      <sz val="24"/>
      <color indexed="10"/>
      <name val="Arial Black"/>
      <family val="2"/>
    </font>
    <font>
      <sz val="16"/>
      <name val="Broadway"/>
      <family val="5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1" fontId="5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14" fontId="8" fillId="0" borderId="15" xfId="0" applyNumberFormat="1" applyFont="1" applyBorder="1" applyAlignment="1" applyProtection="1">
      <alignment horizontal="center" vertical="center" wrapText="1"/>
      <protection hidden="1"/>
    </xf>
    <xf numFmtId="178" fontId="8" fillId="0" borderId="16" xfId="0" applyNumberFormat="1" applyFont="1" applyBorder="1" applyAlignment="1" applyProtection="1">
      <alignment horizontal="center" vertical="center"/>
      <protection hidden="1"/>
    </xf>
    <xf numFmtId="14" fontId="2" fillId="34" borderId="15" xfId="0" applyNumberFormat="1" applyFont="1" applyFill="1" applyBorder="1" applyAlignment="1" applyProtection="1">
      <alignment horizontal="center" vertical="center" wrapText="1"/>
      <protection hidden="1"/>
    </xf>
    <xf numFmtId="178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178" fontId="8" fillId="0" borderId="21" xfId="0" applyNumberFormat="1" applyFont="1" applyBorder="1" applyAlignment="1" applyProtection="1">
      <alignment horizontal="center" vertical="center"/>
      <protection hidden="1"/>
    </xf>
    <xf numFmtId="14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78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1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17" borderId="25" xfId="0" applyFill="1" applyBorder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17" borderId="26" xfId="0" applyFill="1" applyBorder="1" applyAlignment="1" applyProtection="1">
      <alignment/>
      <protection hidden="1"/>
    </xf>
    <xf numFmtId="0" fontId="0" fillId="17" borderId="27" xfId="0" applyFill="1" applyBorder="1" applyAlignment="1" applyProtection="1">
      <alignment/>
      <protection hidden="1"/>
    </xf>
    <xf numFmtId="0" fontId="0" fillId="17" borderId="0" xfId="0" applyFont="1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 locked="0"/>
    </xf>
    <xf numFmtId="0" fontId="0" fillId="0" borderId="29" xfId="0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4" fontId="8" fillId="0" borderId="31" xfId="0" applyNumberFormat="1" applyFont="1" applyBorder="1" applyAlignment="1" applyProtection="1">
      <alignment horizontal="center" vertical="center" wrapText="1"/>
      <protection hidden="1"/>
    </xf>
    <xf numFmtId="178" fontId="8" fillId="0" borderId="32" xfId="0" applyNumberFormat="1" applyFont="1" applyBorder="1" applyAlignment="1" applyProtection="1">
      <alignment horizontal="center" vertical="center"/>
      <protection hidden="1"/>
    </xf>
    <xf numFmtId="14" fontId="2" fillId="34" borderId="31" xfId="0" applyNumberFormat="1" applyFont="1" applyFill="1" applyBorder="1" applyAlignment="1" applyProtection="1">
      <alignment horizontal="center" vertical="center" wrapText="1"/>
      <protection hidden="1"/>
    </xf>
    <xf numFmtId="178" fontId="2" fillId="34" borderId="33" xfId="0" applyNumberFormat="1" applyFont="1" applyFill="1" applyBorder="1" applyAlignment="1" applyProtection="1">
      <alignment horizontal="center" vertical="center" wrapText="1"/>
      <protection hidden="1"/>
    </xf>
    <xf numFmtId="1" fontId="1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26" borderId="30" xfId="0" applyFont="1" applyFill="1" applyBorder="1" applyAlignment="1" applyProtection="1">
      <alignment horizontal="center" vertical="center" wrapText="1"/>
      <protection locked="0"/>
    </xf>
    <xf numFmtId="14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4" fillId="26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26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34" xfId="0" applyFont="1" applyFill="1" applyBorder="1" applyAlignment="1" applyProtection="1">
      <alignment horizontal="center" vertical="center"/>
      <protection hidden="1"/>
    </xf>
    <xf numFmtId="0" fontId="9" fillId="37" borderId="35" xfId="0" applyFont="1" applyFill="1" applyBorder="1" applyAlignment="1" applyProtection="1">
      <alignment horizontal="center" vertical="center"/>
      <protection hidden="1"/>
    </xf>
    <xf numFmtId="0" fontId="9" fillId="37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4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4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36" xfId="0" applyFont="1" applyFill="1" applyBorder="1" applyAlignment="1" applyProtection="1">
      <alignment horizontal="center" vertical="center" wrapText="1"/>
      <protection hidden="1"/>
    </xf>
    <xf numFmtId="0" fontId="6" fillId="37" borderId="37" xfId="0" applyFont="1" applyFill="1" applyBorder="1" applyAlignment="1" applyProtection="1">
      <alignment horizontal="center" vertical="center" wrapText="1"/>
      <protection hidden="1"/>
    </xf>
    <xf numFmtId="0" fontId="6" fillId="37" borderId="3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180975</xdr:rowOff>
    </xdr:from>
    <xdr:to>
      <xdr:col>2</xdr:col>
      <xdr:colOff>314325</xdr:colOff>
      <xdr:row>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86125" y="180975"/>
          <a:ext cx="26670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RowColHeaders="0" tabSelected="1" zoomScale="106" zoomScaleNormal="106" zoomScalePageLayoutView="0" workbookViewId="0" topLeftCell="A1">
      <selection activeCell="A1" sqref="A1:H37"/>
    </sheetView>
  </sheetViews>
  <sheetFormatPr defaultColWidth="9.00390625" defaultRowHeight="14.25"/>
  <cols>
    <col min="1" max="1" width="2.50390625" style="31" customWidth="1"/>
    <col min="2" max="2" width="40.00390625" style="31" bestFit="1" customWidth="1"/>
    <col min="3" max="3" width="34.75390625" style="31" bestFit="1" customWidth="1"/>
    <col min="4" max="4" width="9.50390625" style="31" bestFit="1" customWidth="1"/>
    <col min="5" max="5" width="11.75390625" style="31" bestFit="1" customWidth="1"/>
    <col min="6" max="6" width="11.125" style="31" bestFit="1" customWidth="1"/>
    <col min="7" max="7" width="12.125" style="31" bestFit="1" customWidth="1"/>
    <col min="8" max="8" width="9.375" style="31" bestFit="1" customWidth="1"/>
    <col min="9" max="16384" width="9.00390625" style="31" customWidth="1"/>
  </cols>
  <sheetData>
    <row r="1" spans="2:8" s="32" customFormat="1" ht="38.25" thickBot="1" thickTop="1">
      <c r="B1" s="50" t="s">
        <v>50</v>
      </c>
      <c r="C1" s="51">
        <v>41334</v>
      </c>
      <c r="D1" s="52" t="s">
        <v>52</v>
      </c>
      <c r="E1" s="53"/>
      <c r="F1" s="53"/>
      <c r="G1" s="53"/>
      <c r="H1" s="54"/>
    </row>
    <row r="2" spans="2:8" s="39" customFormat="1" ht="4.5" customHeight="1" thickBot="1" thickTop="1">
      <c r="B2" s="33"/>
      <c r="C2" s="34"/>
      <c r="D2" s="35"/>
      <c r="E2" s="36"/>
      <c r="F2" s="35"/>
      <c r="G2" s="37"/>
      <c r="H2" s="38"/>
    </row>
    <row r="3" spans="2:8" s="40" customFormat="1" ht="33.75" customHeight="1" thickBot="1" thickTop="1">
      <c r="B3" s="55" t="s">
        <v>49</v>
      </c>
      <c r="C3" s="56"/>
      <c r="D3" s="56"/>
      <c r="E3" s="56"/>
      <c r="F3" s="56"/>
      <c r="G3" s="56"/>
      <c r="H3" s="57"/>
    </row>
    <row r="4" spans="2:8" s="37" customFormat="1" ht="4.5" customHeight="1" thickBot="1" thickTop="1">
      <c r="B4" s="1"/>
      <c r="C4" s="1"/>
      <c r="D4" s="58"/>
      <c r="E4" s="58"/>
      <c r="F4" s="58"/>
      <c r="G4" s="58"/>
      <c r="H4" s="58"/>
    </row>
    <row r="5" spans="2:8" s="40" customFormat="1" ht="21.75" customHeight="1" thickBot="1" thickTop="1">
      <c r="B5" s="2" t="s">
        <v>51</v>
      </c>
      <c r="C5" s="3" t="s">
        <v>0</v>
      </c>
      <c r="D5" s="59" t="s">
        <v>1</v>
      </c>
      <c r="E5" s="59"/>
      <c r="F5" s="60" t="s">
        <v>33</v>
      </c>
      <c r="G5" s="60"/>
      <c r="H5" s="4" t="s">
        <v>2</v>
      </c>
    </row>
    <row r="6" spans="2:8" s="32" customFormat="1" ht="21" customHeight="1">
      <c r="B6" s="5" t="s">
        <v>3</v>
      </c>
      <c r="C6" s="6" t="s">
        <v>4</v>
      </c>
      <c r="D6" s="7">
        <f>$D22-60</f>
        <v>41639.25</v>
      </c>
      <c r="E6" s="8">
        <f aca="true" t="shared" si="0" ref="E6:E23">WEEKDAY(D6)</f>
        <v>3</v>
      </c>
      <c r="F6" s="9">
        <f aca="true" t="shared" si="1" ref="F6:F23">IF(E6=7,D6-1,IF(E6=1,D6-2,D6))</f>
        <v>41639.25</v>
      </c>
      <c r="G6" s="10">
        <f aca="true" t="shared" si="2" ref="G6:G23">WEEKDAY(F6)</f>
        <v>3</v>
      </c>
      <c r="H6" s="11">
        <f aca="true" t="shared" si="3" ref="H6:H23">F6-$F$22</f>
        <v>-59</v>
      </c>
    </row>
    <row r="7" spans="2:8" s="32" customFormat="1" ht="21" customHeight="1">
      <c r="B7" s="12" t="s">
        <v>5</v>
      </c>
      <c r="C7" s="13" t="s">
        <v>6</v>
      </c>
      <c r="D7" s="14">
        <f>$D21-55</f>
        <v>41643.25</v>
      </c>
      <c r="E7" s="15">
        <f t="shared" si="0"/>
        <v>7</v>
      </c>
      <c r="F7" s="16">
        <f t="shared" si="1"/>
        <v>41642.25</v>
      </c>
      <c r="G7" s="17">
        <f t="shared" si="2"/>
        <v>6</v>
      </c>
      <c r="H7" s="18">
        <f t="shared" si="3"/>
        <v>-56</v>
      </c>
    </row>
    <row r="8" spans="2:8" s="32" customFormat="1" ht="21" customHeight="1">
      <c r="B8" s="12" t="s">
        <v>7</v>
      </c>
      <c r="C8" s="13" t="s">
        <v>34</v>
      </c>
      <c r="D8" s="14">
        <f>D6+15</f>
        <v>41654.25</v>
      </c>
      <c r="E8" s="15">
        <f t="shared" si="0"/>
        <v>4</v>
      </c>
      <c r="F8" s="16">
        <f t="shared" si="1"/>
        <v>41654.25</v>
      </c>
      <c r="G8" s="17">
        <f t="shared" si="2"/>
        <v>4</v>
      </c>
      <c r="H8" s="18">
        <f t="shared" si="3"/>
        <v>-44</v>
      </c>
    </row>
    <row r="9" spans="2:8" s="32" customFormat="1" ht="21" customHeight="1">
      <c r="B9" s="12" t="s">
        <v>8</v>
      </c>
      <c r="C9" s="19" t="s">
        <v>37</v>
      </c>
      <c r="D9" s="14">
        <f>$D15-20</f>
        <v>41648.25</v>
      </c>
      <c r="E9" s="15">
        <f t="shared" si="0"/>
        <v>5</v>
      </c>
      <c r="F9" s="16">
        <f t="shared" si="1"/>
        <v>41648.25</v>
      </c>
      <c r="G9" s="17">
        <f t="shared" si="2"/>
        <v>5</v>
      </c>
      <c r="H9" s="18">
        <f t="shared" si="3"/>
        <v>-50</v>
      </c>
    </row>
    <row r="10" spans="2:8" s="32" customFormat="1" ht="21" customHeight="1">
      <c r="B10" s="12" t="s">
        <v>9</v>
      </c>
      <c r="C10" s="13" t="s">
        <v>10</v>
      </c>
      <c r="D10" s="14">
        <f>$D21-45</f>
        <v>41653.25</v>
      </c>
      <c r="E10" s="15">
        <f t="shared" si="0"/>
        <v>3</v>
      </c>
      <c r="F10" s="16">
        <f t="shared" si="1"/>
        <v>41653.25</v>
      </c>
      <c r="G10" s="17">
        <f t="shared" si="2"/>
        <v>3</v>
      </c>
      <c r="H10" s="18">
        <f t="shared" si="3"/>
        <v>-45</v>
      </c>
    </row>
    <row r="11" spans="2:8" s="32" customFormat="1" ht="21" customHeight="1">
      <c r="B11" s="12" t="s">
        <v>11</v>
      </c>
      <c r="C11" s="19" t="s">
        <v>35</v>
      </c>
      <c r="D11" s="14">
        <f>$D15-10</f>
        <v>41658.25</v>
      </c>
      <c r="E11" s="15">
        <f t="shared" si="0"/>
        <v>1</v>
      </c>
      <c r="F11" s="16">
        <f t="shared" si="1"/>
        <v>41656.25</v>
      </c>
      <c r="G11" s="17">
        <f t="shared" si="2"/>
        <v>6</v>
      </c>
      <c r="H11" s="18">
        <f t="shared" si="3"/>
        <v>-42</v>
      </c>
    </row>
    <row r="12" spans="2:8" s="32" customFormat="1" ht="21" customHeight="1">
      <c r="B12" s="12" t="s">
        <v>12</v>
      </c>
      <c r="C12" s="13" t="s">
        <v>38</v>
      </c>
      <c r="D12" s="14">
        <f>$D11+1</f>
        <v>41659.25</v>
      </c>
      <c r="E12" s="15">
        <f t="shared" si="0"/>
        <v>2</v>
      </c>
      <c r="F12" s="16">
        <f>IF(E12=7,D12-1,IF(E12=1,D12-2,D12))</f>
        <v>41659.25</v>
      </c>
      <c r="G12" s="17">
        <f t="shared" si="2"/>
        <v>2</v>
      </c>
      <c r="H12" s="18">
        <f t="shared" si="3"/>
        <v>-39</v>
      </c>
    </row>
    <row r="13" spans="2:8" s="32" customFormat="1" ht="21" customHeight="1">
      <c r="B13" s="12" t="s">
        <v>36</v>
      </c>
      <c r="C13" s="13" t="s">
        <v>39</v>
      </c>
      <c r="D13" s="14">
        <f>$D12+1</f>
        <v>41660.25</v>
      </c>
      <c r="E13" s="15">
        <f t="shared" si="0"/>
        <v>3</v>
      </c>
      <c r="F13" s="16">
        <f t="shared" si="1"/>
        <v>41660.25</v>
      </c>
      <c r="G13" s="17">
        <f t="shared" si="2"/>
        <v>3</v>
      </c>
      <c r="H13" s="18">
        <f t="shared" si="3"/>
        <v>-38</v>
      </c>
    </row>
    <row r="14" spans="2:8" s="32" customFormat="1" ht="21" customHeight="1">
      <c r="B14" s="12" t="s">
        <v>13</v>
      </c>
      <c r="C14" s="13" t="s">
        <v>14</v>
      </c>
      <c r="D14" s="14">
        <f>$D15</f>
        <v>41668.25</v>
      </c>
      <c r="E14" s="15">
        <f t="shared" si="0"/>
        <v>4</v>
      </c>
      <c r="F14" s="16">
        <f t="shared" si="1"/>
        <v>41668.25</v>
      </c>
      <c r="G14" s="17">
        <f t="shared" si="2"/>
        <v>4</v>
      </c>
      <c r="H14" s="18">
        <f t="shared" si="3"/>
        <v>-30</v>
      </c>
    </row>
    <row r="15" spans="2:8" s="32" customFormat="1" ht="21" customHeight="1">
      <c r="B15" s="12" t="s">
        <v>15</v>
      </c>
      <c r="C15" s="13" t="s">
        <v>16</v>
      </c>
      <c r="D15" s="14">
        <f>$D21-30</f>
        <v>41668.25</v>
      </c>
      <c r="E15" s="15">
        <f t="shared" si="0"/>
        <v>4</v>
      </c>
      <c r="F15" s="16">
        <f t="shared" si="1"/>
        <v>41668.25</v>
      </c>
      <c r="G15" s="17">
        <f t="shared" si="2"/>
        <v>4</v>
      </c>
      <c r="H15" s="18">
        <f t="shared" si="3"/>
        <v>-30</v>
      </c>
    </row>
    <row r="16" spans="2:8" s="32" customFormat="1" ht="21" customHeight="1">
      <c r="B16" s="12" t="s">
        <v>17</v>
      </c>
      <c r="C16" s="13" t="s">
        <v>18</v>
      </c>
      <c r="D16" s="14">
        <f>$D15+1</f>
        <v>41669.25</v>
      </c>
      <c r="E16" s="15">
        <f t="shared" si="0"/>
        <v>5</v>
      </c>
      <c r="F16" s="16">
        <f t="shared" si="1"/>
        <v>41669.25</v>
      </c>
      <c r="G16" s="17">
        <f t="shared" si="2"/>
        <v>5</v>
      </c>
      <c r="H16" s="18">
        <f t="shared" si="3"/>
        <v>-29</v>
      </c>
    </row>
    <row r="17" spans="2:8" s="32" customFormat="1" ht="21" customHeight="1">
      <c r="B17" s="12" t="s">
        <v>19</v>
      </c>
      <c r="C17" s="13" t="s">
        <v>20</v>
      </c>
      <c r="D17" s="14">
        <f>$D16+1</f>
        <v>41670.25</v>
      </c>
      <c r="E17" s="15">
        <f t="shared" si="0"/>
        <v>6</v>
      </c>
      <c r="F17" s="16">
        <f t="shared" si="1"/>
        <v>41670.25</v>
      </c>
      <c r="G17" s="17">
        <f t="shared" si="2"/>
        <v>6</v>
      </c>
      <c r="H17" s="18">
        <f t="shared" si="3"/>
        <v>-28</v>
      </c>
    </row>
    <row r="18" spans="2:8" s="32" customFormat="1" ht="21" customHeight="1">
      <c r="B18" s="12" t="s">
        <v>21</v>
      </c>
      <c r="C18" s="13" t="s">
        <v>22</v>
      </c>
      <c r="D18" s="14">
        <f>$D17+1</f>
        <v>41671.25</v>
      </c>
      <c r="E18" s="15">
        <f t="shared" si="0"/>
        <v>7</v>
      </c>
      <c r="F18" s="16">
        <f t="shared" si="1"/>
        <v>41670.25</v>
      </c>
      <c r="G18" s="17">
        <f t="shared" si="2"/>
        <v>6</v>
      </c>
      <c r="H18" s="18">
        <f t="shared" si="3"/>
        <v>-28</v>
      </c>
    </row>
    <row r="19" spans="2:8" s="32" customFormat="1" ht="21" customHeight="1">
      <c r="B19" s="12" t="s">
        <v>23</v>
      </c>
      <c r="C19" s="19" t="s">
        <v>24</v>
      </c>
      <c r="D19" s="14">
        <f>$D15+15</f>
        <v>41683.25</v>
      </c>
      <c r="E19" s="15">
        <f t="shared" si="0"/>
        <v>5</v>
      </c>
      <c r="F19" s="16">
        <f t="shared" si="1"/>
        <v>41683.25</v>
      </c>
      <c r="G19" s="17">
        <f t="shared" si="2"/>
        <v>5</v>
      </c>
      <c r="H19" s="18">
        <f t="shared" si="3"/>
        <v>-15</v>
      </c>
    </row>
    <row r="20" spans="2:8" s="32" customFormat="1" ht="21" customHeight="1">
      <c r="B20" s="12" t="s">
        <v>25</v>
      </c>
      <c r="C20" s="13" t="s">
        <v>26</v>
      </c>
      <c r="D20" s="14">
        <f>$D22-3</f>
        <v>41696.25</v>
      </c>
      <c r="E20" s="15">
        <f t="shared" si="0"/>
        <v>4</v>
      </c>
      <c r="F20" s="16">
        <f t="shared" si="1"/>
        <v>41696.25</v>
      </c>
      <c r="G20" s="17">
        <f t="shared" si="2"/>
        <v>4</v>
      </c>
      <c r="H20" s="18">
        <f t="shared" si="3"/>
        <v>-2</v>
      </c>
    </row>
    <row r="21" spans="2:8" s="32" customFormat="1" ht="21" customHeight="1">
      <c r="B21" s="5" t="s">
        <v>27</v>
      </c>
      <c r="C21" s="20" t="s">
        <v>28</v>
      </c>
      <c r="D21" s="14">
        <f>$C$1+365.25-1</f>
        <v>41698.25</v>
      </c>
      <c r="E21" s="15">
        <f>WEEKDAY(D21)</f>
        <v>6</v>
      </c>
      <c r="F21" s="16">
        <f>IF(E21=7,D21-1,IF(E21=1,D21-2,D21))</f>
        <v>41698.25</v>
      </c>
      <c r="G21" s="17">
        <f>WEEKDAY(F21)</f>
        <v>6</v>
      </c>
      <c r="H21" s="18">
        <f t="shared" si="3"/>
        <v>0</v>
      </c>
    </row>
    <row r="22" spans="2:8" s="32" customFormat="1" ht="21" customHeight="1">
      <c r="B22" s="12" t="s">
        <v>29</v>
      </c>
      <c r="C22" s="13" t="s">
        <v>30</v>
      </c>
      <c r="D22" s="14">
        <f>$D21+1</f>
        <v>41699.25</v>
      </c>
      <c r="E22" s="15">
        <f t="shared" si="0"/>
        <v>7</v>
      </c>
      <c r="F22" s="16">
        <f t="shared" si="1"/>
        <v>41698.25</v>
      </c>
      <c r="G22" s="17">
        <f t="shared" si="2"/>
        <v>6</v>
      </c>
      <c r="H22" s="18">
        <f t="shared" si="3"/>
        <v>0</v>
      </c>
    </row>
    <row r="23" spans="2:8" s="32" customFormat="1" ht="21" customHeight="1" thickBot="1">
      <c r="B23" s="43" t="s">
        <v>31</v>
      </c>
      <c r="C23" s="44" t="s">
        <v>32</v>
      </c>
      <c r="D23" s="45">
        <f>$D22</f>
        <v>41699.25</v>
      </c>
      <c r="E23" s="46">
        <f t="shared" si="0"/>
        <v>7</v>
      </c>
      <c r="F23" s="47">
        <f t="shared" si="1"/>
        <v>41698.25</v>
      </c>
      <c r="G23" s="48">
        <f t="shared" si="2"/>
        <v>6</v>
      </c>
      <c r="H23" s="49">
        <f t="shared" si="3"/>
        <v>0</v>
      </c>
    </row>
    <row r="24" spans="2:8" ht="15.75" thickBot="1" thickTop="1">
      <c r="B24" s="21"/>
      <c r="C24" s="21"/>
      <c r="D24" s="21"/>
      <c r="E24" s="21"/>
      <c r="F24" s="21"/>
      <c r="G24" s="21"/>
      <c r="H24" s="21"/>
    </row>
    <row r="25" spans="2:8" ht="33.75" customHeight="1" thickBot="1">
      <c r="B25" s="61" t="s">
        <v>48</v>
      </c>
      <c r="C25" s="62"/>
      <c r="D25" s="62"/>
      <c r="E25" s="62"/>
      <c r="F25" s="62"/>
      <c r="G25" s="62"/>
      <c r="H25" s="63"/>
    </row>
    <row r="26" spans="2:8" ht="15" thickBot="1">
      <c r="B26" s="21"/>
      <c r="C26" s="22"/>
      <c r="D26" s="22"/>
      <c r="E26" s="23"/>
      <c r="F26" s="21"/>
      <c r="G26" s="21"/>
      <c r="H26" s="21"/>
    </row>
    <row r="27" spans="2:8" ht="15" thickTop="1">
      <c r="B27" s="24" t="s">
        <v>40</v>
      </c>
      <c r="C27" s="25"/>
      <c r="D27" s="25"/>
      <c r="E27" s="25"/>
      <c r="F27" s="26"/>
      <c r="G27" s="21"/>
      <c r="H27" s="21"/>
    </row>
    <row r="28" spans="2:8" ht="14.25">
      <c r="B28" s="27" t="s">
        <v>41</v>
      </c>
      <c r="C28" s="25"/>
      <c r="D28" s="25"/>
      <c r="E28" s="25"/>
      <c r="F28" s="26"/>
      <c r="G28" s="21"/>
      <c r="H28" s="21"/>
    </row>
    <row r="29" spans="1:8" ht="14.25">
      <c r="A29" s="42"/>
      <c r="B29" s="25" t="s">
        <v>42</v>
      </c>
      <c r="C29" s="25"/>
      <c r="D29" s="25"/>
      <c r="E29" s="25"/>
      <c r="F29" s="26"/>
      <c r="G29" s="21"/>
      <c r="H29" s="21"/>
    </row>
    <row r="30" spans="2:8" ht="14.25">
      <c r="B30" s="27" t="s">
        <v>43</v>
      </c>
      <c r="C30" s="25"/>
      <c r="D30" s="25"/>
      <c r="E30" s="25"/>
      <c r="F30" s="26"/>
      <c r="G30" s="21"/>
      <c r="H30" s="21"/>
    </row>
    <row r="31" spans="2:8" ht="14.25">
      <c r="B31" s="27" t="s">
        <v>44</v>
      </c>
      <c r="C31" s="25"/>
      <c r="D31" s="25"/>
      <c r="E31" s="25"/>
      <c r="F31" s="26"/>
      <c r="G31" s="21"/>
      <c r="H31" s="21"/>
    </row>
    <row r="32" spans="2:8" ht="14.25">
      <c r="B32" s="27" t="s">
        <v>45</v>
      </c>
      <c r="C32" s="25"/>
      <c r="D32" s="25"/>
      <c r="E32" s="25"/>
      <c r="F32" s="26"/>
      <c r="G32" s="21"/>
      <c r="H32" s="21"/>
    </row>
    <row r="33" spans="2:8" ht="14.25">
      <c r="B33" s="27" t="s">
        <v>43</v>
      </c>
      <c r="C33" s="25"/>
      <c r="D33" s="25"/>
      <c r="E33" s="25"/>
      <c r="F33" s="26"/>
      <c r="G33" s="21"/>
      <c r="H33" s="21"/>
    </row>
    <row r="34" spans="1:8" ht="14.25">
      <c r="A34" s="42"/>
      <c r="B34" s="25" t="s">
        <v>46</v>
      </c>
      <c r="C34" s="25"/>
      <c r="D34" s="25"/>
      <c r="E34" s="25"/>
      <c r="F34" s="26"/>
      <c r="G34" s="21"/>
      <c r="H34" s="21"/>
    </row>
    <row r="35" spans="1:8" ht="14.25">
      <c r="A35" s="42"/>
      <c r="B35" s="25" t="s">
        <v>47</v>
      </c>
      <c r="C35" s="25"/>
      <c r="D35" s="25"/>
      <c r="E35" s="25"/>
      <c r="F35" s="26"/>
      <c r="G35" s="21"/>
      <c r="H35" s="21"/>
    </row>
    <row r="36" spans="1:8" ht="15" thickBot="1">
      <c r="A36" s="42"/>
      <c r="B36" s="28"/>
      <c r="C36" s="28"/>
      <c r="D36" s="28"/>
      <c r="E36" s="25"/>
      <c r="F36" s="26"/>
      <c r="G36" s="21"/>
      <c r="H36" s="21"/>
    </row>
    <row r="37" spans="2:8" ht="15" thickTop="1">
      <c r="B37" s="29" t="s">
        <v>53</v>
      </c>
      <c r="C37" s="21"/>
      <c r="D37" s="21"/>
      <c r="E37" s="30"/>
      <c r="F37" s="21"/>
      <c r="G37" s="21"/>
      <c r="H37" s="21"/>
    </row>
    <row r="38" spans="2:8" ht="14.25">
      <c r="B38" s="41"/>
      <c r="C38" s="41"/>
      <c r="D38" s="41"/>
      <c r="E38" s="41"/>
      <c r="F38" s="41"/>
      <c r="G38" s="41"/>
      <c r="H38" s="41"/>
    </row>
  </sheetData>
  <sheetProtection password="EB58" sheet="1" objects="1" scenarios="1"/>
  <mergeCells count="6">
    <mergeCell ref="D1:H1"/>
    <mergeCell ref="B3:H3"/>
    <mergeCell ref="D4:H4"/>
    <mergeCell ref="D5:E5"/>
    <mergeCell ref="F5:G5"/>
    <mergeCell ref="B25:H25"/>
  </mergeCells>
  <printOptions horizontalCentered="1"/>
  <pageMargins left="0.1968503937007874" right="0.15748031496062992" top="0.4330708661417323" bottom="0.31496062992125984" header="0.2362204724409449" footer="0.2362204724409449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Negro Com. e Ind. de 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 </cp:lastModifiedBy>
  <cp:lastPrinted>2013-12-28T21:19:54Z</cp:lastPrinted>
  <dcterms:created xsi:type="dcterms:W3CDTF">2003-04-04T12:51:45Z</dcterms:created>
  <dcterms:modified xsi:type="dcterms:W3CDTF">2014-01-15T15:08:36Z</dcterms:modified>
  <cp:category/>
  <cp:version/>
  <cp:contentType/>
  <cp:contentStatus/>
</cp:coreProperties>
</file>